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terjber\Dropbox\Bøker\Bokføring og regnskapsforståelse\"/>
    </mc:Choice>
  </mc:AlternateContent>
  <xr:revisionPtr revIDLastSave="0" documentId="13_ncr:1_{C8C11B43-E1BE-496E-8780-CE77D274B869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12.1.1a" sheetId="16" r:id="rId1"/>
    <sheet name="12.1.1b" sheetId="24" r:id="rId2"/>
    <sheet name="12.1.1c_d" sheetId="25" r:id="rId3"/>
    <sheet name="12.1.2a" sheetId="28" r:id="rId4"/>
    <sheet name="12.1.2b_c" sheetId="2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25" l="1"/>
  <c r="D11" i="25"/>
  <c r="D12" i="25"/>
  <c r="D9" i="25"/>
  <c r="D8" i="25"/>
  <c r="E4" i="24"/>
  <c r="E9" i="24"/>
  <c r="E13" i="24"/>
  <c r="D7" i="24"/>
  <c r="F7" i="24" s="1"/>
  <c r="D9" i="24"/>
  <c r="C12" i="24"/>
  <c r="C10" i="24"/>
  <c r="F10" i="24" s="1"/>
  <c r="C16" i="24"/>
  <c r="B12" i="24"/>
  <c r="B11" i="24"/>
  <c r="B10" i="24"/>
  <c r="B9" i="24"/>
  <c r="B8" i="24"/>
  <c r="F8" i="24" s="1"/>
  <c r="B7" i="24"/>
  <c r="B6" i="24"/>
  <c r="B5" i="24"/>
  <c r="B4" i="24"/>
  <c r="F11" i="24"/>
  <c r="F6" i="24"/>
  <c r="F5" i="24"/>
  <c r="E4" i="16"/>
  <c r="E14" i="16"/>
  <c r="E18" i="16" s="1"/>
  <c r="E13" i="16"/>
  <c r="D10" i="16"/>
  <c r="F10" i="16" s="1"/>
  <c r="D9" i="16"/>
  <c r="F9" i="16" s="1"/>
  <c r="C12" i="16"/>
  <c r="F12" i="16" s="1"/>
  <c r="C10" i="16"/>
  <c r="F17" i="16"/>
  <c r="B17" i="24" s="1"/>
  <c r="F17" i="24" s="1"/>
  <c r="F16" i="16"/>
  <c r="B16" i="24" s="1"/>
  <c r="F15" i="16"/>
  <c r="B15" i="24" s="1"/>
  <c r="F15" i="24" s="1"/>
  <c r="F13" i="16"/>
  <c r="B13" i="24" s="1"/>
  <c r="F11" i="16"/>
  <c r="F8" i="16"/>
  <c r="F7" i="16"/>
  <c r="F6" i="16"/>
  <c r="F5" i="16"/>
  <c r="F4" i="16"/>
  <c r="B18" i="16"/>
  <c r="C16" i="16"/>
  <c r="D10" i="25" l="1"/>
  <c r="D14" i="25" s="1"/>
  <c r="D13" i="25"/>
  <c r="F12" i="24"/>
  <c r="F4" i="24"/>
  <c r="E18" i="24"/>
  <c r="F13" i="24"/>
  <c r="D18" i="24"/>
  <c r="F9" i="24"/>
  <c r="C18" i="24"/>
  <c r="F16" i="24"/>
  <c r="F14" i="16"/>
  <c r="D18" i="16"/>
  <c r="C18" i="16"/>
  <c r="F18" i="16" l="1"/>
  <c r="B14" i="24"/>
  <c r="F14" i="24" l="1"/>
  <c r="F18" i="24" s="1"/>
  <c r="B18" i="24"/>
</calcChain>
</file>

<file path=xl/sharedStrings.xml><?xml version="1.0" encoding="utf-8"?>
<sst xmlns="http://schemas.openxmlformats.org/spreadsheetml/2006/main" count="161" uniqueCount="85">
  <si>
    <t>Konto</t>
  </si>
  <si>
    <t>1500 Kundefordringer</t>
  </si>
  <si>
    <t>2380 Kassekreditt</t>
  </si>
  <si>
    <t>2400 Leverandørgjeld</t>
  </si>
  <si>
    <t>1920 Bank</t>
  </si>
  <si>
    <t>2000 Egenkapital</t>
  </si>
  <si>
    <t>2600 Skattetrekk</t>
  </si>
  <si>
    <t>5000 Lønn</t>
  </si>
  <si>
    <t>8150 Rentekostnad</t>
  </si>
  <si>
    <t>IB</t>
  </si>
  <si>
    <t>1.1.20x4</t>
  </si>
  <si>
    <t>Bilag</t>
  </si>
  <si>
    <t>1–3</t>
  </si>
  <si>
    <t>4–5</t>
  </si>
  <si>
    <t>6–8</t>
  </si>
  <si>
    <t>1250 Inventar</t>
  </si>
  <si>
    <t>1460 Varebeholdning</t>
  </si>
  <si>
    <t>2990 Annen kortsiktig gjeld</t>
  </si>
  <si>
    <t>3100 Salgsinntekter</t>
  </si>
  <si>
    <t>4300 Varekostnader</t>
  </si>
  <si>
    <t>5000 Lønnskostnader</t>
  </si>
  <si>
    <t>6010 Avskrivning inventar</t>
  </si>
  <si>
    <t>7790 Andre driftskostnader</t>
  </si>
  <si>
    <t>8960 Overført annen egenkapital</t>
  </si>
  <si>
    <t>Kontroll:</t>
  </si>
  <si>
    <t>|</t>
  </si>
  <si>
    <t>Spørsmål a)</t>
  </si>
  <si>
    <t>Spørsmål b)</t>
  </si>
  <si>
    <t>Spørsmål c)</t>
  </si>
  <si>
    <t>Spørsmål d)</t>
  </si>
  <si>
    <t>Resultatet hittil i år finner vi ved å summere alle resultatkontoene for januar og februar:</t>
  </si>
  <si>
    <t>Inntekter januar:</t>
  </si>
  <si>
    <t>Kostnader januar:</t>
  </si>
  <si>
    <t>Kostnader februar:</t>
  </si>
  <si>
    <t>Inntekter februar:</t>
  </si>
  <si>
    <t>Resultat før skatt januar:</t>
  </si>
  <si>
    <t>Resultat før skatt februar:</t>
  </si>
  <si>
    <t>Resultat før skatt hittil i år:</t>
  </si>
  <si>
    <t>Endelig saldobalanse 20x9</t>
  </si>
  <si>
    <t>6010 Avskrivninger</t>
  </si>
  <si>
    <t>– 120 000</t>
  </si>
  <si>
    <t>8960 Overført til annen egenkapital 31.12.</t>
  </si>
  <si>
    <t>4090 Beholdningsendring varer</t>
  </si>
  <si>
    <t>– 90 000</t>
  </si>
  <si>
    <t>3000 Salgsinntekter</t>
  </si>
  <si>
    <t>– 6 000 000</t>
  </si>
  <si>
    <t>1460 Beholdning varer</t>
  </si>
  <si>
    <t>+ 800 000</t>
  </si>
  <si>
    <t>2780 Påløpt arbeidsgiveravgift</t>
  </si>
  <si>
    <t>– 25 800</t>
  </si>
  <si>
    <t>4300 Innkjøp av varer</t>
  </si>
  <si>
    <t>+ 3 290 000</t>
  </si>
  <si>
    <t>5400 Arbeidsgiveravgift</t>
  </si>
  <si>
    <t>+ 237 300</t>
  </si>
  <si>
    <t>2240 Langsiktig lån</t>
  </si>
  <si>
    <t>– 790 000</t>
  </si>
  <si>
    <t>5180 Ferielønn</t>
  </si>
  <si>
    <t>2000 Aksjekapital</t>
  </si>
  <si>
    <t>– 200 000</t>
  </si>
  <si>
    <t>1570 Andre kortsiktige fordringer</t>
  </si>
  <si>
    <t>+ 1 500 000</t>
  </si>
  <si>
    <t>8920 Avsatt utbytte</t>
  </si>
  <si>
    <t>2500 Skatt</t>
  </si>
  <si>
    <t>– 113 400</t>
  </si>
  <si>
    <t>8300 Skatt</t>
  </si>
  <si>
    <t>2740 Skyldig mva.</t>
  </si>
  <si>
    <t>– 115 000</t>
  </si>
  <si>
    <t>– 90 200</t>
  </si>
  <si>
    <t>2770 Skyldig arbeidsgiveravgift</t>
  </si>
  <si>
    <t>– 35 000</t>
  </si>
  <si>
    <t>7790 Annen driftskostnad</t>
  </si>
  <si>
    <t>2940 Påløpt ferielønn</t>
  </si>
  <si>
    <t>– 183 000</t>
  </si>
  <si>
    <t>2050 Annen egenkapital</t>
  </si>
  <si>
    <t>– 366 600</t>
  </si>
  <si>
    <t>2800 Avsatt utbytte</t>
  </si>
  <si>
    <t>– 100 000</t>
  </si>
  <si>
    <t>Summen av resultatkontoene viser kredit (-) 43 000, som innebærer et positivt resultat, altså overskudd.</t>
  </si>
  <si>
    <t>Dvs. alle 1x og 2x-kontoer vil utgjøre Inngående balanse (IB) neste år.</t>
  </si>
  <si>
    <t>Kontoene som benyttes for å"løfte" årets resultat inn i balansen er 8920 og 8960.</t>
  </si>
  <si>
    <t>Årsresultatet er summen av de to kontoene nevnt i spørsmål b, dvs. kr 291 600.</t>
  </si>
  <si>
    <t>Resultatkontoene akkumuleres for hele regnskapsåret; resultatet skal vise den øknomiske utviklingen</t>
  </si>
  <si>
    <t>for hele året. Ved kortperiodisk regnskapsavslutning føres derfor saldoen fra foregående periode</t>
  </si>
  <si>
    <t>(unntatt 1.1.) videre på alle kontoer, både resultat- og balansekontoer.</t>
  </si>
  <si>
    <t>Endelig saldobal. 31.1.20x4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</si>
</sst>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i/>
      <sz val="12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" fontId="2" fillId="0" borderId="10" xfId="1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1" fillId="2" borderId="0" xfId="0" applyFont="1" applyFill="1"/>
    <xf numFmtId="0" fontId="4" fillId="0" borderId="7" xfId="0" applyFont="1" applyBorder="1" applyAlignment="1">
      <alignment horizontal="justify" vertical="center"/>
    </xf>
    <xf numFmtId="0" fontId="4" fillId="2" borderId="7" xfId="0" applyFont="1" applyFill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3" fontId="1" fillId="0" borderId="2" xfId="0" applyNumberFormat="1" applyFont="1" applyBorder="1" applyAlignment="1">
      <alignment horizontal="right" vertical="center"/>
    </xf>
    <xf numFmtId="0" fontId="1" fillId="3" borderId="2" xfId="0" applyFont="1" applyFill="1" applyBorder="1" applyAlignment="1">
      <alignment horizontal="justify" vertical="center"/>
    </xf>
    <xf numFmtId="3" fontId="1" fillId="3" borderId="2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4" borderId="2" xfId="0" applyFont="1" applyFill="1" applyBorder="1" applyAlignment="1">
      <alignment horizontal="justify" vertical="center"/>
    </xf>
    <xf numFmtId="0" fontId="1" fillId="4" borderId="2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5" fillId="2" borderId="0" xfId="0" applyFont="1" applyFill="1"/>
    <xf numFmtId="164" fontId="1" fillId="0" borderId="0" xfId="1" applyNumberFormat="1" applyFont="1"/>
    <xf numFmtId="164" fontId="4" fillId="0" borderId="0" xfId="1" applyNumberFormat="1" applyFont="1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3" fontId="2" fillId="0" borderId="9" xfId="1" applyNumberFormat="1" applyFont="1" applyBorder="1" applyAlignment="1">
      <alignment horizontal="right" vertical="center"/>
    </xf>
    <xf numFmtId="3" fontId="1" fillId="0" borderId="4" xfId="1" applyNumberFormat="1" applyFont="1" applyBorder="1" applyAlignment="1">
      <alignment horizontal="right" vertical="center"/>
    </xf>
    <xf numFmtId="3" fontId="2" fillId="0" borderId="10" xfId="1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GridLines="0" tabSelected="1" workbookViewId="0"/>
  </sheetViews>
  <sheetFormatPr baseColWidth="10" defaultColWidth="10.85546875" defaultRowHeight="15.75" x14ac:dyDescent="0.25"/>
  <cols>
    <col min="1" max="1" width="31.5703125" style="1" bestFit="1" customWidth="1"/>
    <col min="2" max="2" width="14.28515625" style="1" customWidth="1"/>
    <col min="3" max="4" width="12.140625" style="1" bestFit="1" customWidth="1"/>
    <col min="5" max="6" width="13.28515625" style="1" bestFit="1" customWidth="1"/>
    <col min="7" max="7" width="13.7109375" style="1" customWidth="1"/>
    <col min="8" max="16384" width="10.85546875" style="1"/>
  </cols>
  <sheetData>
    <row r="1" spans="1:6" ht="16.5" thickBot="1" x14ac:dyDescent="0.3">
      <c r="A1" s="2" t="s">
        <v>26</v>
      </c>
    </row>
    <row r="2" spans="1:6" ht="16.5" thickBot="1" x14ac:dyDescent="0.3">
      <c r="A2" s="23"/>
      <c r="B2" s="3" t="s">
        <v>9</v>
      </c>
      <c r="C2" s="25" t="s">
        <v>11</v>
      </c>
      <c r="D2" s="26"/>
      <c r="E2" s="27"/>
      <c r="F2" s="28" t="s">
        <v>84</v>
      </c>
    </row>
    <row r="3" spans="1:6" ht="29.1" customHeight="1" thickBot="1" x14ac:dyDescent="0.3">
      <c r="A3" s="24"/>
      <c r="B3" s="4" t="s">
        <v>10</v>
      </c>
      <c r="C3" s="4" t="s">
        <v>12</v>
      </c>
      <c r="D3" s="4" t="s">
        <v>13</v>
      </c>
      <c r="E3" s="4" t="s">
        <v>14</v>
      </c>
      <c r="F3" s="29"/>
    </row>
    <row r="4" spans="1:6" ht="16.5" thickBot="1" x14ac:dyDescent="0.3">
      <c r="A4" s="30" t="s">
        <v>15</v>
      </c>
      <c r="B4" s="31">
        <v>600000</v>
      </c>
      <c r="C4" s="32"/>
      <c r="D4" s="32"/>
      <c r="E4" s="32">
        <f>-E15</f>
        <v>-7000</v>
      </c>
      <c r="F4" s="32">
        <f>SUM(B4:E4)</f>
        <v>593000</v>
      </c>
    </row>
    <row r="5" spans="1:6" ht="16.5" thickBot="1" x14ac:dyDescent="0.3">
      <c r="A5" s="30" t="s">
        <v>16</v>
      </c>
      <c r="B5" s="33">
        <v>180000</v>
      </c>
      <c r="C5" s="32">
        <v>360000</v>
      </c>
      <c r="D5" s="32"/>
      <c r="E5" s="32">
        <v>-415000</v>
      </c>
      <c r="F5" s="32">
        <f t="shared" ref="F5:F17" si="0">SUM(B5:E5)</f>
        <v>125000</v>
      </c>
    </row>
    <row r="6" spans="1:6" ht="16.5" thickBot="1" x14ac:dyDescent="0.3">
      <c r="A6" s="30" t="s">
        <v>1</v>
      </c>
      <c r="B6" s="33">
        <v>520000</v>
      </c>
      <c r="C6" s="32">
        <v>725000</v>
      </c>
      <c r="D6" s="32">
        <v>-650000</v>
      </c>
      <c r="E6" s="32"/>
      <c r="F6" s="32">
        <f t="shared" si="0"/>
        <v>595000</v>
      </c>
    </row>
    <row r="7" spans="1:6" ht="16.5" thickBot="1" x14ac:dyDescent="0.3">
      <c r="A7" s="30" t="s">
        <v>4</v>
      </c>
      <c r="B7" s="33">
        <v>900000</v>
      </c>
      <c r="C7" s="32"/>
      <c r="D7" s="32">
        <v>-400000</v>
      </c>
      <c r="E7" s="32"/>
      <c r="F7" s="32">
        <f t="shared" si="0"/>
        <v>500000</v>
      </c>
    </row>
    <row r="8" spans="1:6" ht="16.5" thickBot="1" x14ac:dyDescent="0.3">
      <c r="A8" s="30" t="s">
        <v>5</v>
      </c>
      <c r="B8" s="33">
        <v>-1100000</v>
      </c>
      <c r="C8" s="32"/>
      <c r="D8" s="32"/>
      <c r="E8" s="32"/>
      <c r="F8" s="32">
        <f t="shared" si="0"/>
        <v>-1100000</v>
      </c>
    </row>
    <row r="9" spans="1:6" ht="16.5" thickBot="1" x14ac:dyDescent="0.3">
      <c r="A9" s="30" t="s">
        <v>2</v>
      </c>
      <c r="B9" s="33">
        <v>-730000</v>
      </c>
      <c r="C9" s="33">
        <v>-78000</v>
      </c>
      <c r="D9" s="32">
        <f>-D6</f>
        <v>650000</v>
      </c>
      <c r="E9" s="32">
        <v>-190000</v>
      </c>
      <c r="F9" s="32">
        <f t="shared" si="0"/>
        <v>-348000</v>
      </c>
    </row>
    <row r="10" spans="1:6" ht="16.5" thickBot="1" x14ac:dyDescent="0.3">
      <c r="A10" s="30" t="s">
        <v>3</v>
      </c>
      <c r="B10" s="33">
        <v>-180000</v>
      </c>
      <c r="C10" s="32">
        <f>-C5</f>
        <v>-360000</v>
      </c>
      <c r="D10" s="32">
        <f>-D7</f>
        <v>400000</v>
      </c>
      <c r="E10" s="32"/>
      <c r="F10" s="32">
        <f t="shared" si="0"/>
        <v>-140000</v>
      </c>
    </row>
    <row r="11" spans="1:6" ht="16.5" thickBot="1" x14ac:dyDescent="0.3">
      <c r="A11" s="30" t="s">
        <v>17</v>
      </c>
      <c r="B11" s="33">
        <v>-190000</v>
      </c>
      <c r="C11" s="32"/>
      <c r="D11" s="32"/>
      <c r="E11" s="32"/>
      <c r="F11" s="32">
        <f t="shared" si="0"/>
        <v>-190000</v>
      </c>
    </row>
    <row r="12" spans="1:6" ht="16.5" thickBot="1" x14ac:dyDescent="0.3">
      <c r="A12" s="30" t="s">
        <v>18</v>
      </c>
      <c r="B12" s="33"/>
      <c r="C12" s="32">
        <f>-C6</f>
        <v>-725000</v>
      </c>
      <c r="D12" s="32"/>
      <c r="E12" s="32"/>
      <c r="F12" s="32">
        <f t="shared" si="0"/>
        <v>-725000</v>
      </c>
    </row>
    <row r="13" spans="1:6" ht="16.5" thickBot="1" x14ac:dyDescent="0.3">
      <c r="A13" s="30" t="s">
        <v>19</v>
      </c>
      <c r="B13" s="33"/>
      <c r="C13" s="32"/>
      <c r="D13" s="32"/>
      <c r="E13" s="32">
        <f>-E5</f>
        <v>415000</v>
      </c>
      <c r="F13" s="32">
        <f t="shared" si="0"/>
        <v>415000</v>
      </c>
    </row>
    <row r="14" spans="1:6" ht="16.5" thickBot="1" x14ac:dyDescent="0.3">
      <c r="A14" s="30" t="s">
        <v>20</v>
      </c>
      <c r="B14" s="33"/>
      <c r="C14" s="32"/>
      <c r="D14" s="32"/>
      <c r="E14" s="32">
        <f>-E9</f>
        <v>190000</v>
      </c>
      <c r="F14" s="32">
        <f t="shared" si="0"/>
        <v>190000</v>
      </c>
    </row>
    <row r="15" spans="1:6" ht="16.5" thickBot="1" x14ac:dyDescent="0.3">
      <c r="A15" s="30" t="s">
        <v>21</v>
      </c>
      <c r="B15" s="33"/>
      <c r="C15" s="32"/>
      <c r="D15" s="32"/>
      <c r="E15" s="32">
        <v>7000</v>
      </c>
      <c r="F15" s="32">
        <f t="shared" si="0"/>
        <v>7000</v>
      </c>
    </row>
    <row r="16" spans="1:6" ht="16.5" thickBot="1" x14ac:dyDescent="0.3">
      <c r="A16" s="30" t="s">
        <v>22</v>
      </c>
      <c r="B16" s="33"/>
      <c r="C16" s="32">
        <f>-C9</f>
        <v>78000</v>
      </c>
      <c r="D16" s="32"/>
      <c r="E16" s="32"/>
      <c r="F16" s="32">
        <f t="shared" si="0"/>
        <v>78000</v>
      </c>
    </row>
    <row r="17" spans="1:8" ht="16.5" thickBot="1" x14ac:dyDescent="0.3">
      <c r="A17" s="30" t="s">
        <v>23</v>
      </c>
      <c r="B17" s="33"/>
      <c r="C17" s="32"/>
      <c r="D17" s="32"/>
      <c r="E17" s="32"/>
      <c r="F17" s="32">
        <f t="shared" si="0"/>
        <v>0</v>
      </c>
    </row>
    <row r="18" spans="1:8" ht="16.5" thickBot="1" x14ac:dyDescent="0.3">
      <c r="A18" s="30" t="s">
        <v>24</v>
      </c>
      <c r="B18" s="33">
        <f>SUM(B4:B17)</f>
        <v>0</v>
      </c>
      <c r="C18" s="34">
        <f t="shared" ref="C18:F18" si="1">SUM(C4:C17)</f>
        <v>0</v>
      </c>
      <c r="D18" s="34">
        <f t="shared" si="1"/>
        <v>0</v>
      </c>
      <c r="E18" s="34">
        <f t="shared" si="1"/>
        <v>0</v>
      </c>
      <c r="F18" s="34">
        <f t="shared" si="1"/>
        <v>0</v>
      </c>
    </row>
    <row r="23" spans="1:8" x14ac:dyDescent="0.25">
      <c r="H23" s="1" t="s">
        <v>25</v>
      </c>
    </row>
  </sheetData>
  <mergeCells count="3">
    <mergeCell ref="A2:A3"/>
    <mergeCell ref="C2:E2"/>
    <mergeCell ref="F2:F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2BC8B-F7B4-4E5F-9C35-76496BF8DD2F}">
  <dimension ref="A1:H23"/>
  <sheetViews>
    <sheetView showGridLines="0" workbookViewId="0"/>
  </sheetViews>
  <sheetFormatPr baseColWidth="10" defaultColWidth="10.85546875" defaultRowHeight="22.5" customHeight="1" x14ac:dyDescent="0.25"/>
  <cols>
    <col min="1" max="1" width="31.5703125" style="1" bestFit="1" customWidth="1"/>
    <col min="2" max="2" width="14.28515625" style="1" customWidth="1"/>
    <col min="3" max="4" width="12.140625" style="1" bestFit="1" customWidth="1"/>
    <col min="5" max="6" width="13.28515625" style="1" bestFit="1" customWidth="1"/>
    <col min="7" max="7" width="13.7109375" style="1" customWidth="1"/>
    <col min="8" max="16384" width="10.85546875" style="1"/>
  </cols>
  <sheetData>
    <row r="1" spans="1:6" ht="16.5" thickBot="1" x14ac:dyDescent="0.3">
      <c r="A1" s="2" t="s">
        <v>27</v>
      </c>
    </row>
    <row r="2" spans="1:6" ht="22.5" customHeight="1" thickBot="1" x14ac:dyDescent="0.3">
      <c r="A2" s="23"/>
      <c r="B2" s="3" t="s">
        <v>9</v>
      </c>
      <c r="C2" s="25" t="s">
        <v>11</v>
      </c>
      <c r="D2" s="26"/>
      <c r="E2" s="27"/>
      <c r="F2" s="28" t="s">
        <v>84</v>
      </c>
    </row>
    <row r="3" spans="1:6" ht="22.5" customHeight="1" thickBot="1" x14ac:dyDescent="0.3">
      <c r="A3" s="24"/>
      <c r="B3" s="4" t="s">
        <v>10</v>
      </c>
      <c r="C3" s="4" t="s">
        <v>12</v>
      </c>
      <c r="D3" s="4" t="s">
        <v>13</v>
      </c>
      <c r="E3" s="4" t="s">
        <v>14</v>
      </c>
      <c r="F3" s="29"/>
    </row>
    <row r="4" spans="1:6" ht="16.5" thickBot="1" x14ac:dyDescent="0.3">
      <c r="A4" s="30" t="s">
        <v>15</v>
      </c>
      <c r="B4" s="31">
        <f>'12.1.1a'!F4</f>
        <v>593000</v>
      </c>
      <c r="C4" s="32"/>
      <c r="D4" s="32"/>
      <c r="E4" s="32">
        <f>-E15</f>
        <v>-7000</v>
      </c>
      <c r="F4" s="32">
        <f>SUM(B4:E4)</f>
        <v>586000</v>
      </c>
    </row>
    <row r="5" spans="1:6" ht="16.5" thickBot="1" x14ac:dyDescent="0.3">
      <c r="A5" s="30" t="s">
        <v>16</v>
      </c>
      <c r="B5" s="31">
        <f>'12.1.1a'!F5</f>
        <v>125000</v>
      </c>
      <c r="C5" s="32">
        <v>400000</v>
      </c>
      <c r="D5" s="32"/>
      <c r="E5" s="32">
        <v>-400000</v>
      </c>
      <c r="F5" s="32">
        <f t="shared" ref="F5:F17" si="0">SUM(B5:E5)</f>
        <v>125000</v>
      </c>
    </row>
    <row r="6" spans="1:6" ht="16.5" thickBot="1" x14ac:dyDescent="0.3">
      <c r="A6" s="30" t="s">
        <v>1</v>
      </c>
      <c r="B6" s="31">
        <f>'12.1.1a'!F6</f>
        <v>595000</v>
      </c>
      <c r="C6" s="32">
        <v>680000</v>
      </c>
      <c r="D6" s="32">
        <v>-720000</v>
      </c>
      <c r="E6" s="32"/>
      <c r="F6" s="32">
        <f t="shared" si="0"/>
        <v>555000</v>
      </c>
    </row>
    <row r="7" spans="1:6" ht="16.5" thickBot="1" x14ac:dyDescent="0.3">
      <c r="A7" s="30" t="s">
        <v>4</v>
      </c>
      <c r="B7" s="31">
        <f>'12.1.1a'!F7</f>
        <v>500000</v>
      </c>
      <c r="C7" s="32"/>
      <c r="D7" s="32">
        <f>-D10</f>
        <v>-460000</v>
      </c>
      <c r="E7" s="32"/>
      <c r="F7" s="32">
        <f t="shared" si="0"/>
        <v>40000</v>
      </c>
    </row>
    <row r="8" spans="1:6" ht="16.5" thickBot="1" x14ac:dyDescent="0.3">
      <c r="A8" s="30" t="s">
        <v>5</v>
      </c>
      <c r="B8" s="31">
        <f>'12.1.1a'!F8</f>
        <v>-1100000</v>
      </c>
      <c r="C8" s="32"/>
      <c r="D8" s="32"/>
      <c r="E8" s="32"/>
      <c r="F8" s="32">
        <f t="shared" si="0"/>
        <v>-1100000</v>
      </c>
    </row>
    <row r="9" spans="1:6" ht="16.5" thickBot="1" x14ac:dyDescent="0.3">
      <c r="A9" s="30" t="s">
        <v>2</v>
      </c>
      <c r="B9" s="31">
        <f>'12.1.1a'!F9</f>
        <v>-348000</v>
      </c>
      <c r="C9" s="33">
        <v>-85000</v>
      </c>
      <c r="D9" s="32">
        <f>-D6</f>
        <v>720000</v>
      </c>
      <c r="E9" s="32">
        <f>-E14</f>
        <v>-180000</v>
      </c>
      <c r="F9" s="32">
        <f t="shared" si="0"/>
        <v>107000</v>
      </c>
    </row>
    <row r="10" spans="1:6" ht="16.5" thickBot="1" x14ac:dyDescent="0.3">
      <c r="A10" s="30" t="s">
        <v>3</v>
      </c>
      <c r="B10" s="31">
        <f>'12.1.1a'!F10</f>
        <v>-140000</v>
      </c>
      <c r="C10" s="32">
        <f>-C5</f>
        <v>-400000</v>
      </c>
      <c r="D10" s="32">
        <v>460000</v>
      </c>
      <c r="E10" s="32"/>
      <c r="F10" s="32">
        <f t="shared" si="0"/>
        <v>-80000</v>
      </c>
    </row>
    <row r="11" spans="1:6" ht="16.5" thickBot="1" x14ac:dyDescent="0.3">
      <c r="A11" s="30" t="s">
        <v>17</v>
      </c>
      <c r="B11" s="31">
        <f>'12.1.1a'!F11</f>
        <v>-190000</v>
      </c>
      <c r="C11" s="32"/>
      <c r="D11" s="32"/>
      <c r="E11" s="32"/>
      <c r="F11" s="32">
        <f t="shared" si="0"/>
        <v>-190000</v>
      </c>
    </row>
    <row r="12" spans="1:6" ht="16.5" thickBot="1" x14ac:dyDescent="0.3">
      <c r="A12" s="30" t="s">
        <v>18</v>
      </c>
      <c r="B12" s="31">
        <f>'12.1.1a'!F12</f>
        <v>-725000</v>
      </c>
      <c r="C12" s="32">
        <f>-C6</f>
        <v>-680000</v>
      </c>
      <c r="D12" s="32"/>
      <c r="E12" s="32"/>
      <c r="F12" s="32">
        <f t="shared" si="0"/>
        <v>-1405000</v>
      </c>
    </row>
    <row r="13" spans="1:6" ht="16.5" thickBot="1" x14ac:dyDescent="0.3">
      <c r="A13" s="30" t="s">
        <v>19</v>
      </c>
      <c r="B13" s="31">
        <f>'12.1.1a'!F13</f>
        <v>415000</v>
      </c>
      <c r="C13" s="32"/>
      <c r="D13" s="32"/>
      <c r="E13" s="32">
        <f>-E5</f>
        <v>400000</v>
      </c>
      <c r="F13" s="32">
        <f t="shared" si="0"/>
        <v>815000</v>
      </c>
    </row>
    <row r="14" spans="1:6" ht="16.5" thickBot="1" x14ac:dyDescent="0.3">
      <c r="A14" s="30" t="s">
        <v>20</v>
      </c>
      <c r="B14" s="31">
        <f>'12.1.1a'!F14</f>
        <v>190000</v>
      </c>
      <c r="C14" s="32"/>
      <c r="D14" s="32"/>
      <c r="E14" s="32">
        <v>180000</v>
      </c>
      <c r="F14" s="32">
        <f t="shared" si="0"/>
        <v>370000</v>
      </c>
    </row>
    <row r="15" spans="1:6" ht="16.5" thickBot="1" x14ac:dyDescent="0.3">
      <c r="A15" s="30" t="s">
        <v>21</v>
      </c>
      <c r="B15" s="31">
        <f>'12.1.1a'!F15</f>
        <v>7000</v>
      </c>
      <c r="C15" s="32"/>
      <c r="D15" s="32"/>
      <c r="E15" s="32">
        <v>7000</v>
      </c>
      <c r="F15" s="32">
        <f t="shared" si="0"/>
        <v>14000</v>
      </c>
    </row>
    <row r="16" spans="1:6" ht="16.5" thickBot="1" x14ac:dyDescent="0.3">
      <c r="A16" s="30" t="s">
        <v>22</v>
      </c>
      <c r="B16" s="31">
        <f>'12.1.1a'!F16</f>
        <v>78000</v>
      </c>
      <c r="C16" s="32">
        <f>-C9</f>
        <v>85000</v>
      </c>
      <c r="D16" s="32"/>
      <c r="E16" s="32"/>
      <c r="F16" s="32">
        <f t="shared" si="0"/>
        <v>163000</v>
      </c>
    </row>
    <row r="17" spans="1:8" ht="16.5" thickBot="1" x14ac:dyDescent="0.3">
      <c r="A17" s="30" t="s">
        <v>23</v>
      </c>
      <c r="B17" s="31">
        <f>'12.1.1a'!F17</f>
        <v>0</v>
      </c>
      <c r="C17" s="32"/>
      <c r="D17" s="32"/>
      <c r="E17" s="32"/>
      <c r="F17" s="32">
        <f t="shared" si="0"/>
        <v>0</v>
      </c>
    </row>
    <row r="18" spans="1:8" ht="16.5" thickBot="1" x14ac:dyDescent="0.3">
      <c r="A18" s="5" t="s">
        <v>24</v>
      </c>
      <c r="B18" s="6">
        <f>SUM(B4:B17)</f>
        <v>0</v>
      </c>
      <c r="C18" s="7">
        <f t="shared" ref="C18:F18" si="1">SUM(C4:C17)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</row>
    <row r="23" spans="1:8" ht="22.5" customHeight="1" x14ac:dyDescent="0.25">
      <c r="H23" s="1" t="s">
        <v>25</v>
      </c>
    </row>
  </sheetData>
  <mergeCells count="3">
    <mergeCell ref="A2:A3"/>
    <mergeCell ref="C2:E2"/>
    <mergeCell ref="F2:F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144C-82B7-452F-8AEB-7FBC571225D1}">
  <dimension ref="A1:D18"/>
  <sheetViews>
    <sheetView showGridLines="0" workbookViewId="0"/>
  </sheetViews>
  <sheetFormatPr baseColWidth="10" defaultColWidth="10.85546875" defaultRowHeight="15.75" x14ac:dyDescent="0.25"/>
  <cols>
    <col min="1" max="16384" width="10.85546875" style="1"/>
  </cols>
  <sheetData>
    <row r="1" spans="1:4" x14ac:dyDescent="0.25">
      <c r="A1" s="2" t="s">
        <v>28</v>
      </c>
    </row>
    <row r="2" spans="1:4" x14ac:dyDescent="0.25">
      <c r="A2" s="1" t="s">
        <v>81</v>
      </c>
    </row>
    <row r="3" spans="1:4" x14ac:dyDescent="0.25">
      <c r="A3" s="1" t="s">
        <v>82</v>
      </c>
    </row>
    <row r="4" spans="1:4" x14ac:dyDescent="0.25">
      <c r="A4" s="1" t="s">
        <v>83</v>
      </c>
    </row>
    <row r="6" spans="1:4" x14ac:dyDescent="0.25">
      <c r="A6" s="2" t="s">
        <v>29</v>
      </c>
    </row>
    <row r="7" spans="1:4" x14ac:dyDescent="0.25">
      <c r="A7" s="1" t="s">
        <v>30</v>
      </c>
    </row>
    <row r="8" spans="1:4" x14ac:dyDescent="0.25">
      <c r="A8" s="1" t="s">
        <v>31</v>
      </c>
      <c r="D8" s="21">
        <f>'12.1.1a'!F12*-1</f>
        <v>725000</v>
      </c>
    </row>
    <row r="9" spans="1:4" x14ac:dyDescent="0.25">
      <c r="A9" s="1" t="s">
        <v>32</v>
      </c>
      <c r="D9" s="21">
        <f>SUM('12.1.1a'!F13:F16)</f>
        <v>690000</v>
      </c>
    </row>
    <row r="10" spans="1:4" x14ac:dyDescent="0.25">
      <c r="A10" s="1" t="s">
        <v>35</v>
      </c>
      <c r="D10" s="21">
        <f>D8-D9</f>
        <v>35000</v>
      </c>
    </row>
    <row r="11" spans="1:4" x14ac:dyDescent="0.25">
      <c r="A11" s="1" t="s">
        <v>34</v>
      </c>
      <c r="D11" s="21">
        <f>'12.1.1b'!C12*-1</f>
        <v>680000</v>
      </c>
    </row>
    <row r="12" spans="1:4" x14ac:dyDescent="0.25">
      <c r="A12" s="1" t="s">
        <v>33</v>
      </c>
      <c r="D12" s="21">
        <f>SUM('12.1.1b'!C13:E16)</f>
        <v>672000</v>
      </c>
    </row>
    <row r="13" spans="1:4" x14ac:dyDescent="0.25">
      <c r="A13" s="1" t="s">
        <v>36</v>
      </c>
      <c r="D13" s="21">
        <f>D11-D12</f>
        <v>8000</v>
      </c>
    </row>
    <row r="14" spans="1:4" x14ac:dyDescent="0.25">
      <c r="A14" s="2" t="s">
        <v>37</v>
      </c>
      <c r="B14" s="2"/>
      <c r="D14" s="22">
        <f>D10+D13</f>
        <v>43000</v>
      </c>
    </row>
    <row r="15" spans="1:4" x14ac:dyDescent="0.25">
      <c r="D15" s="21"/>
    </row>
    <row r="16" spans="1:4" x14ac:dyDescent="0.25">
      <c r="A16" s="1" t="s">
        <v>24</v>
      </c>
      <c r="D16" s="21">
        <f>SUM('12.1.1b'!F12:F16)*-1</f>
        <v>43000</v>
      </c>
    </row>
    <row r="18" spans="1:1" x14ac:dyDescent="0.25">
      <c r="A18" s="1" t="s">
        <v>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05EA4-74DF-4CF9-B537-1BF98E903EA0}">
  <dimension ref="A1:E30"/>
  <sheetViews>
    <sheetView showGridLines="0" workbookViewId="0"/>
  </sheetViews>
  <sheetFormatPr baseColWidth="10" defaultRowHeight="15" x14ac:dyDescent="0.25"/>
  <cols>
    <col min="1" max="1" width="37.5703125" customWidth="1"/>
    <col min="2" max="2" width="20.5703125" bestFit="1" customWidth="1"/>
    <col min="3" max="3" width="2.140625" customWidth="1"/>
    <col min="4" max="4" width="37.140625" customWidth="1"/>
    <col min="5" max="5" width="17.42578125" bestFit="1" customWidth="1"/>
  </cols>
  <sheetData>
    <row r="1" spans="1:5" ht="16.5" thickBot="1" x14ac:dyDescent="0.3">
      <c r="A1" s="2" t="s">
        <v>26</v>
      </c>
      <c r="B1" s="1"/>
    </row>
    <row r="2" spans="1:5" ht="48" thickBot="1" x14ac:dyDescent="0.3">
      <c r="A2" s="9" t="s">
        <v>0</v>
      </c>
      <c r="B2" s="9" t="s">
        <v>38</v>
      </c>
      <c r="D2" s="10" t="s">
        <v>0</v>
      </c>
      <c r="E2" s="10" t="s">
        <v>38</v>
      </c>
    </row>
    <row r="3" spans="1:5" ht="16.5" thickBot="1" x14ac:dyDescent="0.3">
      <c r="A3" s="11" t="s">
        <v>39</v>
      </c>
      <c r="B3" s="12">
        <v>60000</v>
      </c>
      <c r="D3" s="13" t="s">
        <v>15</v>
      </c>
      <c r="E3" s="14">
        <v>480000</v>
      </c>
    </row>
    <row r="4" spans="1:5" ht="16.5" thickBot="1" x14ac:dyDescent="0.3">
      <c r="A4" s="13" t="s">
        <v>6</v>
      </c>
      <c r="B4" s="15" t="s">
        <v>40</v>
      </c>
      <c r="D4" s="13" t="s">
        <v>46</v>
      </c>
      <c r="E4" s="15" t="s">
        <v>47</v>
      </c>
    </row>
    <row r="5" spans="1:5" ht="32.25" thickBot="1" x14ac:dyDescent="0.3">
      <c r="A5" s="11" t="s">
        <v>41</v>
      </c>
      <c r="B5" s="12">
        <v>191600</v>
      </c>
      <c r="D5" s="13" t="s">
        <v>1</v>
      </c>
      <c r="E5" s="14">
        <v>775000</v>
      </c>
    </row>
    <row r="6" spans="1:5" ht="16.5" thickBot="1" x14ac:dyDescent="0.3">
      <c r="A6" s="11" t="s">
        <v>42</v>
      </c>
      <c r="B6" s="16" t="s">
        <v>43</v>
      </c>
      <c r="D6" s="13" t="s">
        <v>59</v>
      </c>
      <c r="E6" s="14">
        <v>84000</v>
      </c>
    </row>
    <row r="7" spans="1:5" ht="16.5" thickBot="1" x14ac:dyDescent="0.3">
      <c r="A7" s="11" t="s">
        <v>44</v>
      </c>
      <c r="B7" s="16" t="s">
        <v>45</v>
      </c>
      <c r="D7" s="13" t="s">
        <v>57</v>
      </c>
      <c r="E7" s="15" t="s">
        <v>58</v>
      </c>
    </row>
    <row r="8" spans="1:5" ht="16.5" thickBot="1" x14ac:dyDescent="0.3">
      <c r="A8" s="13" t="s">
        <v>46</v>
      </c>
      <c r="B8" s="15" t="s">
        <v>47</v>
      </c>
      <c r="D8" s="13" t="s">
        <v>73</v>
      </c>
      <c r="E8" s="15" t="s">
        <v>74</v>
      </c>
    </row>
    <row r="9" spans="1:5" ht="16.5" thickBot="1" x14ac:dyDescent="0.3">
      <c r="A9" s="11" t="s">
        <v>48</v>
      </c>
      <c r="B9" s="16" t="s">
        <v>49</v>
      </c>
      <c r="D9" s="13" t="s">
        <v>54</v>
      </c>
      <c r="E9" s="15" t="s">
        <v>55</v>
      </c>
    </row>
    <row r="10" spans="1:5" ht="16.5" thickBot="1" x14ac:dyDescent="0.3">
      <c r="A10" s="11" t="s">
        <v>50</v>
      </c>
      <c r="B10" s="16" t="s">
        <v>51</v>
      </c>
      <c r="D10" s="13" t="s">
        <v>62</v>
      </c>
      <c r="E10" s="15" t="s">
        <v>63</v>
      </c>
    </row>
    <row r="11" spans="1:5" ht="16.5" thickBot="1" x14ac:dyDescent="0.3">
      <c r="A11" s="11" t="s">
        <v>52</v>
      </c>
      <c r="B11" s="16" t="s">
        <v>53</v>
      </c>
      <c r="D11" s="13" t="s">
        <v>6</v>
      </c>
      <c r="E11" s="15" t="s">
        <v>40</v>
      </c>
    </row>
    <row r="12" spans="1:5" ht="16.5" thickBot="1" x14ac:dyDescent="0.3">
      <c r="A12" s="13" t="s">
        <v>54</v>
      </c>
      <c r="B12" s="15" t="s">
        <v>55</v>
      </c>
      <c r="D12" s="13" t="s">
        <v>65</v>
      </c>
      <c r="E12" s="15" t="s">
        <v>66</v>
      </c>
    </row>
    <row r="13" spans="1:5" ht="16.5" thickBot="1" x14ac:dyDescent="0.3">
      <c r="A13" s="11" t="s">
        <v>56</v>
      </c>
      <c r="B13" s="12">
        <v>178000</v>
      </c>
      <c r="D13" s="13" t="s">
        <v>68</v>
      </c>
      <c r="E13" s="15" t="s">
        <v>69</v>
      </c>
    </row>
    <row r="14" spans="1:5" ht="16.5" thickBot="1" x14ac:dyDescent="0.3">
      <c r="A14" s="13" t="s">
        <v>57</v>
      </c>
      <c r="B14" s="15" t="s">
        <v>58</v>
      </c>
      <c r="D14" s="13" t="s">
        <v>48</v>
      </c>
      <c r="E14" s="15" t="s">
        <v>49</v>
      </c>
    </row>
    <row r="15" spans="1:5" ht="16.5" thickBot="1" x14ac:dyDescent="0.3">
      <c r="A15" s="13" t="s">
        <v>59</v>
      </c>
      <c r="B15" s="14">
        <v>84000</v>
      </c>
      <c r="D15" s="13" t="s">
        <v>75</v>
      </c>
      <c r="E15" s="15" t="s">
        <v>76</v>
      </c>
    </row>
    <row r="16" spans="1:5" ht="16.5" thickBot="1" x14ac:dyDescent="0.3">
      <c r="A16" s="11" t="s">
        <v>7</v>
      </c>
      <c r="B16" s="16" t="s">
        <v>60</v>
      </c>
      <c r="D16" s="13" t="s">
        <v>71</v>
      </c>
      <c r="E16" s="15" t="s">
        <v>72</v>
      </c>
    </row>
    <row r="17" spans="1:5" ht="16.5" thickBot="1" x14ac:dyDescent="0.3">
      <c r="A17" s="11" t="s">
        <v>61</v>
      </c>
      <c r="B17" s="12">
        <v>100000</v>
      </c>
      <c r="D17" s="13" t="s">
        <v>17</v>
      </c>
      <c r="E17" s="15" t="s">
        <v>67</v>
      </c>
    </row>
    <row r="18" spans="1:5" ht="16.5" thickBot="1" x14ac:dyDescent="0.3">
      <c r="A18" s="13" t="s">
        <v>62</v>
      </c>
      <c r="B18" s="15" t="s">
        <v>63</v>
      </c>
      <c r="D18" s="17" t="s">
        <v>44</v>
      </c>
      <c r="E18" s="18" t="s">
        <v>45</v>
      </c>
    </row>
    <row r="19" spans="1:5" ht="16.5" thickBot="1" x14ac:dyDescent="0.3">
      <c r="A19" s="11" t="s">
        <v>64</v>
      </c>
      <c r="B19" s="12">
        <v>113400</v>
      </c>
      <c r="D19" s="17" t="s">
        <v>42</v>
      </c>
      <c r="E19" s="18" t="s">
        <v>43</v>
      </c>
    </row>
    <row r="20" spans="1:5" ht="16.5" thickBot="1" x14ac:dyDescent="0.3">
      <c r="A20" s="13" t="s">
        <v>65</v>
      </c>
      <c r="B20" s="15" t="s">
        <v>66</v>
      </c>
      <c r="D20" s="17" t="s">
        <v>50</v>
      </c>
      <c r="E20" s="18" t="s">
        <v>51</v>
      </c>
    </row>
    <row r="21" spans="1:5" ht="16.5" thickBot="1" x14ac:dyDescent="0.3">
      <c r="A21" s="11" t="s">
        <v>8</v>
      </c>
      <c r="B21" s="12">
        <v>47000</v>
      </c>
      <c r="D21" s="17" t="s">
        <v>7</v>
      </c>
      <c r="E21" s="18" t="s">
        <v>60</v>
      </c>
    </row>
    <row r="22" spans="1:5" ht="16.5" thickBot="1" x14ac:dyDescent="0.3">
      <c r="A22" s="13" t="s">
        <v>17</v>
      </c>
      <c r="B22" s="15" t="s">
        <v>67</v>
      </c>
      <c r="D22" s="17" t="s">
        <v>56</v>
      </c>
      <c r="E22" s="19">
        <v>178000</v>
      </c>
    </row>
    <row r="23" spans="1:5" ht="16.5" thickBot="1" x14ac:dyDescent="0.3">
      <c r="A23" s="13" t="s">
        <v>1</v>
      </c>
      <c r="B23" s="14">
        <v>775000</v>
      </c>
      <c r="D23" s="17" t="s">
        <v>52</v>
      </c>
      <c r="E23" s="18" t="s">
        <v>53</v>
      </c>
    </row>
    <row r="24" spans="1:5" ht="16.5" thickBot="1" x14ac:dyDescent="0.3">
      <c r="A24" s="13" t="s">
        <v>68</v>
      </c>
      <c r="B24" s="15" t="s">
        <v>69</v>
      </c>
      <c r="D24" s="17" t="s">
        <v>39</v>
      </c>
      <c r="E24" s="19">
        <v>60000</v>
      </c>
    </row>
    <row r="25" spans="1:5" ht="16.5" thickBot="1" x14ac:dyDescent="0.3">
      <c r="A25" s="11" t="s">
        <v>70</v>
      </c>
      <c r="B25" s="12">
        <v>372700</v>
      </c>
      <c r="D25" s="17" t="s">
        <v>70</v>
      </c>
      <c r="E25" s="19">
        <v>372700</v>
      </c>
    </row>
    <row r="26" spans="1:5" ht="16.5" thickBot="1" x14ac:dyDescent="0.3">
      <c r="A26" s="13" t="s">
        <v>71</v>
      </c>
      <c r="B26" s="15" t="s">
        <v>72</v>
      </c>
      <c r="D26" s="17" t="s">
        <v>8</v>
      </c>
      <c r="E26" s="19">
        <v>47000</v>
      </c>
    </row>
    <row r="27" spans="1:5" ht="16.5" thickBot="1" x14ac:dyDescent="0.3">
      <c r="A27" s="13" t="s">
        <v>15</v>
      </c>
      <c r="B27" s="14">
        <v>480000</v>
      </c>
      <c r="D27" s="17" t="s">
        <v>64</v>
      </c>
      <c r="E27" s="19">
        <v>113400</v>
      </c>
    </row>
    <row r="28" spans="1:5" ht="16.5" thickBot="1" x14ac:dyDescent="0.3">
      <c r="A28" s="13" t="s">
        <v>73</v>
      </c>
      <c r="B28" s="15" t="s">
        <v>74</v>
      </c>
      <c r="D28" s="17" t="s">
        <v>61</v>
      </c>
      <c r="E28" s="19">
        <v>100000</v>
      </c>
    </row>
    <row r="29" spans="1:5" ht="32.25" thickBot="1" x14ac:dyDescent="0.3">
      <c r="A29" s="13" t="s">
        <v>75</v>
      </c>
      <c r="B29" s="15" t="s">
        <v>76</v>
      </c>
      <c r="D29" s="17" t="s">
        <v>41</v>
      </c>
      <c r="E29" s="19">
        <v>191600</v>
      </c>
    </row>
    <row r="30" spans="1:5" ht="15.75" x14ac:dyDescent="0.25">
      <c r="A30" s="20" t="s">
        <v>78</v>
      </c>
      <c r="B30" s="8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71D41-D1E5-4676-B886-9CF5658B7BCE}">
  <dimension ref="A1:A5"/>
  <sheetViews>
    <sheetView showGridLines="0" workbookViewId="0"/>
  </sheetViews>
  <sheetFormatPr baseColWidth="10" defaultColWidth="10.85546875" defaultRowHeight="15.75" x14ac:dyDescent="0.25"/>
  <cols>
    <col min="1" max="16384" width="10.85546875" style="1"/>
  </cols>
  <sheetData>
    <row r="1" spans="1:1" x14ac:dyDescent="0.25">
      <c r="A1" s="2" t="s">
        <v>27</v>
      </c>
    </row>
    <row r="2" spans="1:1" x14ac:dyDescent="0.25">
      <c r="A2" s="1" t="s">
        <v>79</v>
      </c>
    </row>
    <row r="4" spans="1:1" x14ac:dyDescent="0.25">
      <c r="A4" s="2" t="s">
        <v>28</v>
      </c>
    </row>
    <row r="5" spans="1:1" x14ac:dyDescent="0.25">
      <c r="A5" s="1" t="s"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12.1.1a</vt:lpstr>
      <vt:lpstr>12.1.1b</vt:lpstr>
      <vt:lpstr>12.1.1c_d</vt:lpstr>
      <vt:lpstr>12.1.2a</vt:lpstr>
      <vt:lpstr>12.1.2b_c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Berg</dc:creator>
  <cp:lastModifiedBy>Terje Berg</cp:lastModifiedBy>
  <cp:lastPrinted>2019-08-15T07:02:35Z</cp:lastPrinted>
  <dcterms:created xsi:type="dcterms:W3CDTF">2019-03-12T10:06:13Z</dcterms:created>
  <dcterms:modified xsi:type="dcterms:W3CDTF">2019-08-15T07:03:38Z</dcterms:modified>
</cp:coreProperties>
</file>